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<sst xmlns="http://schemas.openxmlformats.org/spreadsheetml/2006/main" count="32" uniqueCount="28">
  <si>
    <t>扶贫贴息分配表</t>
  </si>
  <si>
    <t>单位：元、天、%</t>
  </si>
  <si>
    <t>序号</t>
  </si>
  <si>
    <t>名称</t>
  </si>
  <si>
    <t>贷款账号</t>
  </si>
  <si>
    <t>借款日期</t>
  </si>
  <si>
    <t>到期日期</t>
  </si>
  <si>
    <r>
      <rPr>
        <b/>
        <sz val="11"/>
        <color theme="1"/>
        <rFont val="黑体"/>
        <family val="2"/>
      </rPr>
      <t>贷款</t>
    </r>
    <r>
      <rPr>
        <b/>
        <sz val="11"/>
        <color rgb="FFFF0000"/>
        <rFont val="黑体"/>
        <family val="2"/>
      </rPr>
      <t>金额</t>
    </r>
  </si>
  <si>
    <t>起息日</t>
  </si>
  <si>
    <t>止息日</t>
  </si>
  <si>
    <t>计息天数</t>
  </si>
  <si>
    <r>
      <rPr>
        <b/>
        <sz val="11"/>
        <color theme="1"/>
        <rFont val="黑体"/>
        <family val="2"/>
      </rPr>
      <t>贷款</t>
    </r>
    <r>
      <rPr>
        <b/>
        <sz val="11"/>
        <color rgb="FFFF0000"/>
        <rFont val="黑体"/>
        <family val="2"/>
      </rPr>
      <t>余额</t>
    </r>
  </si>
  <si>
    <t>执行利率</t>
  </si>
  <si>
    <t>执行利率利息</t>
  </si>
  <si>
    <t>基准利率</t>
  </si>
  <si>
    <t>基准利率利息</t>
  </si>
  <si>
    <t>备注</t>
  </si>
  <si>
    <t>河南县瓒嘎龙源水业有限责任公司</t>
  </si>
  <si>
    <t>33010000000037139</t>
  </si>
  <si>
    <t>于2020年11月14日提前结清</t>
  </si>
  <si>
    <t>利息小计</t>
  </si>
  <si>
    <t>河南县托雷森热生态有机畜牧业牧民专业合作社</t>
  </si>
  <si>
    <t>33010000000046712</t>
  </si>
  <si>
    <t>河南蒙古族自治县央瑞东民族文化传承有限责任公司</t>
  </si>
  <si>
    <t>33010000000049666</t>
  </si>
  <si>
    <t>河南县诺尔仰首饰金银加工有限责任公司</t>
  </si>
  <si>
    <t>35010000000416504</t>
  </si>
  <si>
    <t>合计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</si>
</sst>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  <numFmt numFmtId="178" formatCode="#,##0.00_ "/>
    <numFmt numFmtId="179" formatCode="0000\-00\-00"/>
    <numFmt numFmtId="180" formatCode="yyyy/mm/dd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黑体"/>
      <family val="2"/>
    </font>
    <font>
      <sz val="10"/>
      <name val="Calibri"/>
      <family val="2"/>
      <scheme val="minor"/>
    </font>
    <font>
      <sz val="10"/>
      <name val="宋体"/>
      <family val="2"/>
    </font>
    <font>
      <b/>
      <sz val="10"/>
      <name val="宋体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name val="宋体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0000"/>
      <name val="黑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9" fillId="6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9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19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9" fillId="10" borderId="0" applyNumberFormat="0" applyBorder="0" applyProtection="0">
      <alignment/>
    </xf>
    <xf numFmtId="0" fontId="20" fillId="11" borderId="5" applyNumberFormat="0" applyProtection="0">
      <alignment/>
    </xf>
    <xf numFmtId="0" fontId="29" fillId="11" borderId="1" applyNumberFormat="0" applyProtection="0">
      <alignment/>
    </xf>
    <xf numFmtId="0" fontId="11" fillId="12" borderId="6" applyNumberFormat="0" applyProtection="0">
      <alignment/>
    </xf>
    <xf numFmtId="0" fontId="0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28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9" fillId="29" borderId="0" applyNumberFormat="0" applyBorder="0" applyProtection="0">
      <alignment/>
    </xf>
    <xf numFmtId="0" fontId="1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9" fillId="32" borderId="0" applyNumberFormat="0" applyBorder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8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78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78" fontId="2" fillId="0" borderId="9" xfId="0" applyNumberFormat="1" applyFont="1" applyBorder="1" applyAlignment="1">
      <alignment vertical="top" wrapText="1"/>
    </xf>
    <xf numFmtId="14" fontId="2" fillId="0" borderId="9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8" fontId="5" fillId="0" borderId="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4" fontId="7" fillId="0" borderId="9" xfId="69" applyNumberFormat="1" applyFont="1" applyFill="1" applyBorder="1" applyAlignment="1" applyProtection="1">
      <alignment horizontal="center" vertical="center" wrapText="1"/>
      <protection locked="0"/>
    </xf>
    <xf numFmtId="178" fontId="7" fillId="0" borderId="9" xfId="0" applyNumberFormat="1" applyFont="1" applyFill="1" applyBorder="1" applyAlignment="1">
      <alignment horizontal="center" vertical="center" wrapText="1"/>
    </xf>
    <xf numFmtId="14" fontId="7" fillId="0" borderId="9" xfId="68" applyNumberFormat="1" applyFont="1" applyBorder="1" applyAlignment="1">
      <alignment horizontal="center" vertical="center" wrapText="1"/>
      <protection/>
    </xf>
    <xf numFmtId="14" fontId="7" fillId="0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8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79" fontId="7" fillId="0" borderId="9" xfId="0" applyNumberFormat="1" applyFont="1" applyFill="1" applyBorder="1" applyAlignment="1">
      <alignment horizontal="center" vertical="center" wrapText="1"/>
    </xf>
    <xf numFmtId="180" fontId="7" fillId="0" borderId="9" xfId="68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178" fontId="9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 vertical="top" wrapText="1"/>
    </xf>
    <xf numFmtId="177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7" fillId="0" borderId="9" xfId="68" applyNumberFormat="1" applyFont="1" applyBorder="1" applyAlignment="1">
      <alignment horizontal="center" vertical="center" wrapText="1"/>
      <protection/>
    </xf>
    <xf numFmtId="0" fontId="2" fillId="0" borderId="9" xfId="0" applyNumberFormat="1" applyFont="1" applyBorder="1" applyAlignment="1">
      <alignment horizontal="center" vertical="center" wrapText="1"/>
    </xf>
    <xf numFmtId="177" fontId="7" fillId="0" borderId="9" xfId="68" applyNumberFormat="1" applyFont="1" applyBorder="1" applyAlignment="1">
      <alignment horizontal="center" vertical="center" wrapText="1"/>
      <protection/>
    </xf>
    <xf numFmtId="176" fontId="2" fillId="0" borderId="10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7" fontId="9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 quotePrefix="1">
      <alignment horizontal="center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20"/>
  <sheetViews>
    <sheetView tabSelected="1" workbookViewId="0" topLeftCell="A1">
      <selection activeCell="N21" sqref="N21"/>
    </sheetView>
  </sheetViews>
  <sheetFormatPr defaultColWidth="9.00390625" defaultRowHeight="15"/>
  <cols>
    <col min="1" max="1" width="5.140625" style="2" customWidth="1"/>
    <col min="2" max="2" width="20.57421875" style="3" customWidth="1"/>
    <col min="3" max="3" width="10.421875" style="3" customWidth="1"/>
    <col min="4" max="5" width="10.57421875" style="3" customWidth="1"/>
    <col min="6" max="6" width="14.28125" style="4" customWidth="1"/>
    <col min="7" max="7" width="10.421875" style="3" customWidth="1"/>
    <col min="8" max="8" width="11.57421875" style="3" customWidth="1"/>
    <col min="9" max="9" width="6.7109375" style="5" customWidth="1"/>
    <col min="10" max="10" width="13.57421875" style="4" customWidth="1"/>
    <col min="11" max="11" width="9.00390625" style="5" customWidth="1"/>
    <col min="12" max="12" width="12.57421875" style="6" customWidth="1"/>
    <col min="13" max="13" width="9.00390625" style="7" customWidth="1"/>
    <col min="14" max="14" width="12.57421875" style="6" customWidth="1"/>
    <col min="15" max="15" width="9.00390625" style="3" customWidth="1"/>
    <col min="16" max="16384" width="9.00390625" style="2" customWidth="1"/>
  </cols>
  <sheetData>
    <row r="1" spans="1:15" ht="30" customHeight="1">
      <c r="A1" s="8" t="s">
        <v>0</v>
      </c>
      <c r="B1" s="8"/>
      <c r="C1" s="8"/>
      <c r="D1" s="8"/>
      <c r="E1" s="8"/>
      <c r="F1" s="9"/>
      <c r="G1" s="8"/>
      <c r="H1" s="8"/>
      <c r="I1" s="8"/>
      <c r="J1" s="9"/>
      <c r="K1" s="8"/>
      <c r="L1" s="8"/>
      <c r="M1" s="8"/>
      <c r="N1" s="8"/>
      <c r="O1" s="8"/>
    </row>
    <row r="2" spans="1:15" ht="15" customHeight="1">
      <c r="A2" s="10"/>
      <c r="B2" s="11"/>
      <c r="C2" s="11"/>
      <c r="D2" s="11"/>
      <c r="E2" s="11"/>
      <c r="F2" s="12"/>
      <c r="G2" s="13"/>
      <c r="H2" s="13"/>
      <c r="I2" s="11"/>
      <c r="J2" s="34"/>
      <c r="K2" s="11"/>
      <c r="L2" s="35"/>
      <c r="M2" s="32" t="s">
        <v>1</v>
      </c>
      <c r="N2" s="32"/>
      <c r="O2" s="32"/>
    </row>
    <row r="3" spans="1:15" ht="27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5" t="s">
        <v>8</v>
      </c>
      <c r="H3" s="15" t="s">
        <v>9</v>
      </c>
      <c r="I3" s="36" t="s">
        <v>10</v>
      </c>
      <c r="J3" s="16" t="s">
        <v>11</v>
      </c>
      <c r="K3" s="36" t="s">
        <v>12</v>
      </c>
      <c r="L3" s="37" t="s">
        <v>13</v>
      </c>
      <c r="M3" s="38" t="s">
        <v>14</v>
      </c>
      <c r="N3" s="37" t="s">
        <v>15</v>
      </c>
      <c r="O3" s="15" t="s">
        <v>16</v>
      </c>
    </row>
    <row r="4" spans="1:15" s="1" customFormat="1" ht="12">
      <c r="A4" s="17">
        <v>1</v>
      </c>
      <c r="B4" s="18" t="s">
        <v>17</v>
      </c>
      <c r="C4" s="19" t="s">
        <v>18</v>
      </c>
      <c r="D4" s="20">
        <v>43369</v>
      </c>
      <c r="E4" s="20">
        <v>44454</v>
      </c>
      <c r="F4" s="21">
        <v>600000</v>
      </c>
      <c r="G4" s="22">
        <v>43820</v>
      </c>
      <c r="H4" s="23">
        <v>43915</v>
      </c>
      <c r="I4" s="39">
        <f aca="true" t="shared" si="0" ref="I4:I6">H4-G4</f>
        <v>95</v>
      </c>
      <c r="J4" s="26">
        <v>550000</v>
      </c>
      <c r="K4" s="40">
        <v>8.075</v>
      </c>
      <c r="L4" s="41">
        <f>J4*I4*K4/12/30/100</f>
        <v>11719.9652777778</v>
      </c>
      <c r="M4" s="42">
        <v>4.75</v>
      </c>
      <c r="N4" s="41">
        <f>J4*I4*M4/12/30/100</f>
        <v>6894.09722222222</v>
      </c>
      <c r="O4" s="43" t="s">
        <v>19</v>
      </c>
    </row>
    <row r="5" spans="1:15" s="1" customFormat="1" ht="12">
      <c r="A5" s="17"/>
      <c r="B5" s="18"/>
      <c r="C5" s="19"/>
      <c r="D5" s="20"/>
      <c r="E5" s="20"/>
      <c r="F5" s="21"/>
      <c r="G5" s="23">
        <v>43915</v>
      </c>
      <c r="H5" s="23">
        <v>44004</v>
      </c>
      <c r="I5" s="39">
        <f t="shared" si="0"/>
        <v>89</v>
      </c>
      <c r="J5" s="26">
        <v>300000</v>
      </c>
      <c r="K5" s="40"/>
      <c r="L5" s="41">
        <f>J5*I5*K4/12/30/100</f>
        <v>5988.95833333333</v>
      </c>
      <c r="M5" s="44"/>
      <c r="N5" s="41">
        <f>J5*I5*M4/12/30/100</f>
        <v>3522.91666666667</v>
      </c>
      <c r="O5" s="43"/>
    </row>
    <row r="6" spans="1:15" s="1" customFormat="1" ht="12">
      <c r="A6" s="17"/>
      <c r="B6" s="18"/>
      <c r="C6" s="19"/>
      <c r="D6" s="20"/>
      <c r="E6" s="20"/>
      <c r="F6" s="21"/>
      <c r="G6" s="23">
        <v>44004</v>
      </c>
      <c r="H6" s="23">
        <v>44149</v>
      </c>
      <c r="I6" s="39">
        <f t="shared" si="0"/>
        <v>145</v>
      </c>
      <c r="J6" s="33">
        <v>100000</v>
      </c>
      <c r="K6" s="40"/>
      <c r="L6" s="41">
        <f>J6*I6*K4/12/30/100</f>
        <v>3252.43055555556</v>
      </c>
      <c r="M6" s="45"/>
      <c r="N6" s="41">
        <f>J6*I6*M4/12/30/100</f>
        <v>1913.19444444444</v>
      </c>
      <c r="O6" s="43"/>
    </row>
    <row r="7" spans="1:15" s="1" customFormat="1" ht="12">
      <c r="A7" s="17"/>
      <c r="B7" s="18"/>
      <c r="C7" s="19"/>
      <c r="D7" s="20"/>
      <c r="E7" s="20"/>
      <c r="F7" s="21"/>
      <c r="G7" s="24" t="s">
        <v>20</v>
      </c>
      <c r="H7" s="23"/>
      <c r="I7" s="39"/>
      <c r="J7" s="26"/>
      <c r="K7" s="40"/>
      <c r="L7" s="46">
        <f>L4+L5+L6</f>
        <v>20961.3541666667</v>
      </c>
      <c r="M7" s="47"/>
      <c r="N7" s="46">
        <f>SUM(N4:N6)</f>
        <v>12330.2083333333</v>
      </c>
      <c r="O7" s="43"/>
    </row>
    <row r="8" spans="2:15" s="1" customFormat="1" ht="12">
      <c r="B8" s="25"/>
      <c r="C8" s="25"/>
      <c r="D8" s="25"/>
      <c r="E8" s="25"/>
      <c r="F8" s="26"/>
      <c r="G8" s="25"/>
      <c r="H8" s="25"/>
      <c r="I8" s="40"/>
      <c r="J8" s="26"/>
      <c r="K8" s="40"/>
      <c r="L8" s="48"/>
      <c r="M8" s="49"/>
      <c r="N8" s="48"/>
      <c r="O8" s="25"/>
    </row>
    <row r="9" spans="1:15" s="1" customFormat="1" ht="12">
      <c r="A9" s="27">
        <v>2</v>
      </c>
      <c r="B9" s="25" t="s">
        <v>21</v>
      </c>
      <c r="C9" s="53" t="s">
        <v>22</v>
      </c>
      <c r="D9" s="20">
        <v>43827</v>
      </c>
      <c r="E9" s="20">
        <v>44919</v>
      </c>
      <c r="F9" s="26">
        <v>1500000</v>
      </c>
      <c r="G9" s="22">
        <v>43820</v>
      </c>
      <c r="H9" s="23">
        <v>44003</v>
      </c>
      <c r="I9" s="39">
        <f aca="true" t="shared" si="1" ref="I9:I14">H9-G9</f>
        <v>183</v>
      </c>
      <c r="J9" s="26">
        <v>1500000</v>
      </c>
      <c r="K9" s="40">
        <v>7.838</v>
      </c>
      <c r="L9" s="41">
        <f>J9*I9*K9/12/30/100</f>
        <v>59764.75</v>
      </c>
      <c r="M9" s="50">
        <v>4.75</v>
      </c>
      <c r="N9" s="41">
        <f>J9*I9*M9/12/30/100</f>
        <v>36218.75</v>
      </c>
      <c r="O9" s="25"/>
    </row>
    <row r="10" spans="1:15" s="1" customFormat="1" ht="12">
      <c r="A10" s="27"/>
      <c r="B10" s="25"/>
      <c r="C10" s="25"/>
      <c r="D10" s="20"/>
      <c r="E10" s="20"/>
      <c r="F10" s="26"/>
      <c r="G10" s="23">
        <v>44003</v>
      </c>
      <c r="H10" s="28">
        <v>44185</v>
      </c>
      <c r="I10" s="39">
        <f t="shared" si="1"/>
        <v>182</v>
      </c>
      <c r="J10" s="33">
        <v>700000</v>
      </c>
      <c r="K10" s="40"/>
      <c r="L10" s="41">
        <f>J10*I10*K9/12/30/100</f>
        <v>27737.8111111111</v>
      </c>
      <c r="M10" s="51"/>
      <c r="N10" s="41">
        <f>J10*I10*M9/12/30/100</f>
        <v>16809.7222222222</v>
      </c>
      <c r="O10" s="25"/>
    </row>
    <row r="11" spans="1:15" s="1" customFormat="1" ht="12">
      <c r="A11" s="27"/>
      <c r="B11" s="25"/>
      <c r="C11" s="25"/>
      <c r="D11" s="20"/>
      <c r="E11" s="20"/>
      <c r="F11" s="26"/>
      <c r="G11" s="24" t="s">
        <v>20</v>
      </c>
      <c r="H11" s="23"/>
      <c r="I11" s="39"/>
      <c r="J11" s="26"/>
      <c r="K11" s="40"/>
      <c r="L11" s="46">
        <f>L9+L10</f>
        <v>87502.5611111111</v>
      </c>
      <c r="M11" s="47"/>
      <c r="N11" s="46">
        <f>SUM(N9:N10)</f>
        <v>53028.4722222222</v>
      </c>
      <c r="O11" s="25"/>
    </row>
    <row r="12" spans="2:15" s="1" customFormat="1" ht="12">
      <c r="B12" s="25"/>
      <c r="C12" s="25"/>
      <c r="D12" s="25"/>
      <c r="E12" s="25"/>
      <c r="F12" s="26"/>
      <c r="G12" s="25"/>
      <c r="H12" s="25"/>
      <c r="I12" s="40"/>
      <c r="J12" s="26"/>
      <c r="K12" s="40"/>
      <c r="L12" s="48"/>
      <c r="M12" s="49"/>
      <c r="N12" s="48"/>
      <c r="O12" s="25"/>
    </row>
    <row r="13" spans="1:15" s="1" customFormat="1" ht="12">
      <c r="A13" s="27">
        <v>3</v>
      </c>
      <c r="B13" s="25" t="s">
        <v>23</v>
      </c>
      <c r="C13" s="53" t="s">
        <v>24</v>
      </c>
      <c r="D13" s="20">
        <v>44010</v>
      </c>
      <c r="E13" s="20">
        <v>44720</v>
      </c>
      <c r="F13" s="26">
        <v>150000</v>
      </c>
      <c r="G13" s="20">
        <v>44010</v>
      </c>
      <c r="H13" s="23">
        <v>44095</v>
      </c>
      <c r="I13" s="39">
        <f t="shared" si="1"/>
        <v>85</v>
      </c>
      <c r="J13" s="26">
        <v>150000</v>
      </c>
      <c r="K13" s="40">
        <v>7.6</v>
      </c>
      <c r="L13" s="41">
        <f>J13*I13*K13/12/30/100</f>
        <v>2691.66666666667</v>
      </c>
      <c r="M13" s="50">
        <v>4.75</v>
      </c>
      <c r="N13" s="41">
        <f>J13*I13*M13/12/30/100</f>
        <v>1682.29166666667</v>
      </c>
      <c r="O13" s="25"/>
    </row>
    <row r="14" spans="1:15" s="1" customFormat="1" ht="12">
      <c r="A14" s="27"/>
      <c r="B14" s="25"/>
      <c r="C14" s="25"/>
      <c r="D14" s="20"/>
      <c r="E14" s="20"/>
      <c r="F14" s="26"/>
      <c r="G14" s="23">
        <v>44095</v>
      </c>
      <c r="H14" s="23">
        <v>44185</v>
      </c>
      <c r="I14" s="39">
        <f t="shared" si="1"/>
        <v>90</v>
      </c>
      <c r="J14" s="33">
        <v>120000</v>
      </c>
      <c r="K14" s="40"/>
      <c r="L14" s="41">
        <f>J14*I14*K13/12/30/100</f>
        <v>2280</v>
      </c>
      <c r="M14" s="51"/>
      <c r="N14" s="41">
        <f>J14*I14*M13/12/30/100</f>
        <v>1425</v>
      </c>
      <c r="O14" s="25"/>
    </row>
    <row r="15" spans="1:15" s="1" customFormat="1" ht="12">
      <c r="A15" s="27"/>
      <c r="B15" s="25"/>
      <c r="C15" s="25"/>
      <c r="D15" s="20"/>
      <c r="E15" s="20"/>
      <c r="F15" s="26"/>
      <c r="G15" s="24" t="s">
        <v>20</v>
      </c>
      <c r="H15" s="23"/>
      <c r="I15" s="39"/>
      <c r="J15" s="26"/>
      <c r="K15" s="40"/>
      <c r="L15" s="46">
        <f>L13+L14</f>
        <v>4971.66666666667</v>
      </c>
      <c r="M15" s="47"/>
      <c r="N15" s="46">
        <f>SUM(N13:N14)</f>
        <v>3107.29166666667</v>
      </c>
      <c r="O15" s="25"/>
    </row>
    <row r="16" spans="2:15" s="1" customFormat="1" ht="12">
      <c r="B16" s="25"/>
      <c r="C16" s="25"/>
      <c r="D16" s="25"/>
      <c r="E16" s="25"/>
      <c r="F16" s="26"/>
      <c r="G16" s="25"/>
      <c r="H16" s="25"/>
      <c r="I16" s="40"/>
      <c r="J16" s="26"/>
      <c r="K16" s="40"/>
      <c r="L16" s="48"/>
      <c r="M16" s="49"/>
      <c r="N16" s="48"/>
      <c r="O16" s="25"/>
    </row>
    <row r="17" spans="1:15" s="1" customFormat="1" ht="24">
      <c r="A17" s="27">
        <v>4</v>
      </c>
      <c r="B17" s="25" t="s">
        <v>25</v>
      </c>
      <c r="C17" s="53" t="s">
        <v>26</v>
      </c>
      <c r="D17" s="29">
        <v>20201124</v>
      </c>
      <c r="E17" s="29">
        <v>20231102</v>
      </c>
      <c r="F17" s="26">
        <v>1300000</v>
      </c>
      <c r="G17" s="30">
        <v>44159</v>
      </c>
      <c r="H17" s="23">
        <v>44185</v>
      </c>
      <c r="I17" s="39">
        <f>H17-G17</f>
        <v>26</v>
      </c>
      <c r="J17" s="33">
        <v>1300000</v>
      </c>
      <c r="K17" s="40">
        <v>7.6</v>
      </c>
      <c r="L17" s="41">
        <f>J17*I17*K17/12/30/100</f>
        <v>7135.55555555556</v>
      </c>
      <c r="M17" s="49">
        <v>4.75</v>
      </c>
      <c r="N17" s="41">
        <f>J17*I17*M17/12/30/100</f>
        <v>4459.72222222222</v>
      </c>
      <c r="O17" s="25"/>
    </row>
    <row r="18" spans="1:15" s="1" customFormat="1" ht="12">
      <c r="A18" s="27"/>
      <c r="B18" s="25"/>
      <c r="C18" s="25"/>
      <c r="D18" s="29"/>
      <c r="E18" s="29"/>
      <c r="F18" s="26"/>
      <c r="G18" s="24" t="s">
        <v>20</v>
      </c>
      <c r="H18" s="23"/>
      <c r="I18" s="39"/>
      <c r="J18" s="26"/>
      <c r="K18" s="40"/>
      <c r="L18" s="46">
        <f>L17</f>
        <v>7135.55555555556</v>
      </c>
      <c r="M18" s="47"/>
      <c r="N18" s="46">
        <f>SUM(N17:N17)</f>
        <v>4459.72222222222</v>
      </c>
      <c r="O18" s="25"/>
    </row>
    <row r="19" spans="2:15" s="1" customFormat="1" ht="12">
      <c r="B19" s="25"/>
      <c r="C19" s="25"/>
      <c r="D19" s="25"/>
      <c r="E19" s="25"/>
      <c r="F19" s="26"/>
      <c r="G19" s="25"/>
      <c r="H19" s="25"/>
      <c r="I19" s="40"/>
      <c r="J19" s="26"/>
      <c r="K19" s="40"/>
      <c r="L19" s="48"/>
      <c r="M19" s="49"/>
      <c r="N19" s="48"/>
      <c r="O19" s="25"/>
    </row>
    <row r="20" spans="1:15" s="1" customFormat="1" ht="12">
      <c r="A20" s="31" t="s">
        <v>27</v>
      </c>
      <c r="B20" s="32" t="s">
        <v>27</v>
      </c>
      <c r="C20" s="32"/>
      <c r="D20" s="32"/>
      <c r="E20" s="32"/>
      <c r="F20" s="33">
        <f>SUM(F4:F17)</f>
        <v>3550000</v>
      </c>
      <c r="G20" s="32"/>
      <c r="H20" s="32"/>
      <c r="I20" s="52"/>
      <c r="J20" s="33">
        <f>J6+J10+J14+J17</f>
        <v>2220000</v>
      </c>
      <c r="K20" s="52"/>
      <c r="L20" s="46">
        <f>L7+L11+L15+L18</f>
        <v>120571.1375</v>
      </c>
      <c r="M20" s="46"/>
      <c r="N20" s="46">
        <f>N7+N11+N15+N18</f>
        <v>72925.6944444444</v>
      </c>
      <c r="O20" s="32"/>
    </row>
  </sheetData>
  <mergeCells count="29">
    <mergeCell ref="A1:O1"/>
    <mergeCell ref="G2:H2"/>
    <mergeCell ref="M2:O2"/>
    <mergeCell ref="A4:A7"/>
    <mergeCell ref="A9:A11"/>
    <mergeCell ref="A13:A15"/>
    <mergeCell ref="A17:A18"/>
    <mergeCell ref="B4:B7"/>
    <mergeCell ref="B9:B10"/>
    <mergeCell ref="B13:B14"/>
    <mergeCell ref="C4:C7"/>
    <mergeCell ref="C9:C10"/>
    <mergeCell ref="C13:C14"/>
    <mergeCell ref="D4:D7"/>
    <mergeCell ref="D9:D10"/>
    <mergeCell ref="D13:D14"/>
    <mergeCell ref="E4:E7"/>
    <mergeCell ref="E9:E10"/>
    <mergeCell ref="E13:E14"/>
    <mergeCell ref="F4:F7"/>
    <mergeCell ref="F9:F10"/>
    <mergeCell ref="F13:F14"/>
    <mergeCell ref="K4:K6"/>
    <mergeCell ref="K9:K10"/>
    <mergeCell ref="K13:K14"/>
    <mergeCell ref="M4:M6"/>
    <mergeCell ref="M9:M10"/>
    <mergeCell ref="M13:M14"/>
    <mergeCell ref="O4:O7"/>
  </mergeCells>
  <printOptions/>
  <pageMargins left="0.0388888888888889" right="0.0388888888888889" top="0.471527777777778" bottom="0.590277777777778" header="0.313888888888889" footer="0.313888888888889"/>
  <pageSetup horizontalDpi="300" verticalDpi="3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知足常乐</cp:lastModifiedBy>
  <dcterms:created xsi:type="dcterms:W3CDTF">2006-09-13T11:21:00Z</dcterms:created>
  <dcterms:modified xsi:type="dcterms:W3CDTF">2022-05-09T07:56:29Z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eadingLayout">
    <vt:bool>true</vt:bool>
  </property>
</Properties>
</file>